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65"/>
  </bookViews>
  <sheets>
    <sheet name="拟处置资产明细清单" sheetId="6" r:id="rId1"/>
    <sheet name="评估汇总表" sheetId="7" r:id="rId2"/>
    <sheet name="Sheet1" sheetId="8" state="hidden" r:id="rId3"/>
  </sheets>
  <definedNames>
    <definedName name="_xlnm._FilterDatabase" localSheetId="0" hidden="1">拟处置资产明细清单!$A$3:$T$34</definedName>
    <definedName name="_xlnm.Print_Area" localSheetId="0">拟处置资产明细清单!$A$1:$T$34</definedName>
    <definedName name="_xlnm.Print_Titles" localSheetId="0">拟处置资产明细清单!$1:$3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<sst xmlns="http://schemas.openxmlformats.org/spreadsheetml/2006/main" count="309" uniqueCount="68">
  <si>
    <t>拟处置资产明细清单</t>
  </si>
  <si>
    <t>序号</t>
  </si>
  <si>
    <t>公司名称</t>
  </si>
  <si>
    <t>类别</t>
  </si>
  <si>
    <t>资产名称</t>
  </si>
  <si>
    <t>数量（项）</t>
  </si>
  <si>
    <t>开始使用日期</t>
  </si>
  <si>
    <t>原值（元）</t>
  </si>
  <si>
    <t>累计折旧（元）</t>
  </si>
  <si>
    <t>净值（元）</t>
  </si>
  <si>
    <t>减值准备（元）</t>
  </si>
  <si>
    <t>净额（元）</t>
  </si>
  <si>
    <t>是否提足折旧</t>
  </si>
  <si>
    <t>折旧年限（月）</t>
  </si>
  <si>
    <t>已使用年限（月）</t>
  </si>
  <si>
    <t>处置原因</t>
  </si>
  <si>
    <t>处置方式</t>
  </si>
  <si>
    <t>是否危废</t>
  </si>
  <si>
    <t>是否特种设备</t>
  </si>
  <si>
    <t>是否涉密载体</t>
  </si>
  <si>
    <t>有储存介质的办公设备数据已清除</t>
  </si>
  <si>
    <t>广西象州航桂能源有限公司</t>
  </si>
  <si>
    <t>机械设备</t>
  </si>
  <si>
    <t>光伏组件</t>
  </si>
  <si>
    <t>否</t>
  </si>
  <si>
    <t>光伏组件及支架，因拆除后损坏，加之设计与后续项目不匹配，已完全丧失使用功能。鉴于修复成本极高，该类资产已无实用价值。</t>
  </si>
  <si>
    <t>公开挂牌转让</t>
  </si>
  <si>
    <t>不涉及</t>
  </si>
  <si>
    <t>光伏支架</t>
  </si>
  <si>
    <r>
      <rPr>
        <sz val="10"/>
        <rFont val="Times New Roman"/>
        <charset val="134"/>
      </rPr>
      <t>35KV</t>
    </r>
    <r>
      <rPr>
        <sz val="10"/>
        <rFont val="宋体"/>
        <charset val="134"/>
      </rPr>
      <t>电缆终端</t>
    </r>
  </si>
  <si>
    <t>由于电缆头受潮，绝缘性能丧失，且电缆长度重新匹配新项目现场长度，需对电缆进行裁剪，已无法继续使用。</t>
  </si>
  <si>
    <t>预制管桩</t>
  </si>
  <si>
    <t>该批预制管桩为钢筋混凝土结构，拆除过程中受到机械损伤，出现大量裂缝和断裂，整体结构受损严重，难以满足承载及稳定性要求。</t>
  </si>
  <si>
    <r>
      <rPr>
        <sz val="10"/>
        <rFont val="宋体"/>
        <charset val="134"/>
      </rPr>
      <t>镀锌钢管</t>
    </r>
    <r>
      <rPr>
        <sz val="10"/>
        <rFont val="Times New Roman"/>
        <charset val="134"/>
      </rPr>
      <t>(DN32)</t>
    </r>
  </si>
  <si>
    <t>在拆除作业过程中，钢管因受力不当而松动受损，且尺寸不符合后续使用需求，因此无法再继续使用。</t>
  </si>
  <si>
    <r>
      <rPr>
        <sz val="10"/>
        <rFont val="宋体"/>
        <charset val="134"/>
      </rPr>
      <t>不锈钢波纹管</t>
    </r>
    <r>
      <rPr>
        <sz val="10"/>
        <rFont val="Times New Roman"/>
        <charset val="134"/>
      </rPr>
      <t>(DN25)</t>
    </r>
  </si>
  <si>
    <r>
      <rPr>
        <sz val="10"/>
        <rFont val="宋体"/>
        <charset val="134"/>
      </rPr>
      <t>不锈钢波纹管</t>
    </r>
    <r>
      <rPr>
        <sz val="10"/>
        <rFont val="Times New Roman"/>
        <charset val="134"/>
      </rPr>
      <t>(DN32)</t>
    </r>
  </si>
  <si>
    <r>
      <rPr>
        <sz val="10"/>
        <rFont val="宋体"/>
        <charset val="134"/>
      </rPr>
      <t>不锈钢波纹管</t>
    </r>
    <r>
      <rPr>
        <sz val="10"/>
        <rFont val="Times New Roman"/>
        <charset val="134"/>
      </rPr>
      <t>(DN50)</t>
    </r>
  </si>
  <si>
    <t>垂直接地装置镀锌扁钢</t>
  </si>
  <si>
    <t>镀锌扁钢因锈蚀严重，其导电性能幅下降，已无法满足接地系统的基本要求。</t>
  </si>
  <si>
    <t>水平接地装置镀锌扁钢</t>
  </si>
  <si>
    <r>
      <rPr>
        <sz val="10"/>
        <rFont val="宋体"/>
        <charset val="134"/>
      </rPr>
      <t>接地线</t>
    </r>
    <r>
      <rPr>
        <sz val="10"/>
        <rFont val="Times New Roman"/>
        <charset val="134"/>
      </rPr>
      <t>4mm2</t>
    </r>
  </si>
  <si>
    <t>该接地线因拆除后部分线头松动，与设计不匹配，且拆除前大部分掉落水里，已无法使用。</t>
  </si>
  <si>
    <r>
      <rPr>
        <sz val="10"/>
        <rFont val="宋体"/>
        <charset val="134"/>
      </rPr>
      <t>接地线</t>
    </r>
    <r>
      <rPr>
        <sz val="10"/>
        <rFont val="Times New Roman"/>
        <charset val="134"/>
      </rPr>
      <t>16mm2</t>
    </r>
  </si>
  <si>
    <t>喷淋系统管道</t>
  </si>
  <si>
    <t>由于管道深埋地下，无法将其挖出，已无法正常使用。</t>
  </si>
  <si>
    <t>合计</t>
  </si>
  <si>
    <t>被评估单位填表人：谭嘉军</t>
  </si>
  <si>
    <r>
      <rPr>
        <sz val="10"/>
        <rFont val="宋体"/>
        <charset val="134"/>
      </rPr>
      <t>填表日期：</t>
    </r>
    <r>
      <rPr>
        <sz val="10"/>
        <rFont val="Times New Roman"/>
        <charset val="134"/>
      </rPr>
      <t>2025</t>
    </r>
    <r>
      <rPr>
        <sz val="10"/>
        <rFont val="宋体"/>
        <charset val="134"/>
      </rPr>
      <t>年11月30日</t>
    </r>
  </si>
  <si>
    <t>资产评估汇总表</t>
  </si>
  <si>
    <r>
      <rPr>
        <sz val="10"/>
        <color theme="1"/>
        <rFont val="宋体"/>
        <charset val="134"/>
      </rPr>
      <t>评估基准日：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宋体"/>
        <charset val="134"/>
      </rPr>
      <t>年11月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日</t>
    </r>
  </si>
  <si>
    <t>金额单位：万元</t>
  </si>
  <si>
    <t>资产类型</t>
  </si>
  <si>
    <t>资产原值</t>
  </si>
  <si>
    <t>账面价值</t>
  </si>
  <si>
    <t>评估价值</t>
  </si>
  <si>
    <t>增减值</t>
  </si>
  <si>
    <t>固定资产-机器设备</t>
  </si>
  <si>
    <r>
      <rPr>
        <b/>
        <sz val="10"/>
        <color theme="1"/>
        <rFont val="宋体"/>
        <charset val="134"/>
      </rPr>
      <t>合计</t>
    </r>
  </si>
  <si>
    <t>总钢量</t>
  </si>
  <si>
    <t>回收钢价值</t>
  </si>
  <si>
    <t>总重量吨</t>
  </si>
  <si>
    <t>运费</t>
  </si>
  <si>
    <t>拆除费</t>
  </si>
  <si>
    <t>80~100元/根</t>
  </si>
  <si>
    <t>回收钢价值/根</t>
  </si>
  <si>
    <t>运费/根</t>
  </si>
  <si>
    <t>根数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</si>
</sst>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.mm\.dd"/>
    <numFmt numFmtId="178" formatCode="yyyy\.mm"/>
  </numFmts>
  <fonts count="37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8"/>
      <color theme="1"/>
      <name val="黑体"/>
      <charset val="134"/>
    </font>
    <font>
      <sz val="10"/>
      <color theme="1"/>
      <name val="宋体"/>
      <charset val="134"/>
    </font>
    <font>
      <b/>
      <sz val="10"/>
      <color theme="1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sz val="16"/>
      <name val="Times New Roman"/>
      <charset val="134"/>
    </font>
    <font>
      <sz val="10"/>
      <name val="宋体"/>
      <charset val="134"/>
    </font>
    <font>
      <sz val="10"/>
      <color theme="1"/>
      <name val="仿宋_GB2312"/>
      <charset val="134"/>
    </font>
    <font>
      <sz val="9"/>
      <name val="宋体"/>
      <charset val="134"/>
    </font>
    <font>
      <sz val="10"/>
      <name val="仿宋_GB2312"/>
      <charset val="134"/>
    </font>
    <font>
      <sz val="9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6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0" fillId="0" borderId="0"/>
    <xf numFmtId="0" fontId="35" fillId="0" borderId="0"/>
  </cellStyleXfs>
  <cellXfs count="71">
    <xf numFmtId="0" fontId="0" fillId="0" borderId="0" xfId="0">
      <alignment vertical="center"/>
    </xf>
    <xf numFmtId="43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177" fontId="5" fillId="2" borderId="0" xfId="0" applyNumberFormat="1" applyFont="1" applyFill="1" applyAlignment="1">
      <alignment horizontal="center" vertical="center"/>
    </xf>
    <xf numFmtId="0" fontId="7" fillId="2" borderId="0" xfId="0" applyFont="1" applyFill="1">
      <alignment vertical="center"/>
    </xf>
    <xf numFmtId="0" fontId="8" fillId="2" borderId="0" xfId="50" applyFont="1" applyFill="1" applyAlignment="1">
      <alignment horizontal="center" vertical="center"/>
    </xf>
    <xf numFmtId="0" fontId="9" fillId="2" borderId="0" xfId="50" applyFont="1" applyFill="1" applyAlignment="1">
      <alignment horizontal="center" vertical="center"/>
    </xf>
    <xf numFmtId="0" fontId="10" fillId="2" borderId="1" xfId="50" applyFont="1" applyFill="1" applyBorder="1" applyAlignment="1">
      <alignment horizontal="center" vertical="center" wrapText="1"/>
    </xf>
    <xf numFmtId="0" fontId="10" fillId="2" borderId="2" xfId="50" applyFont="1" applyFill="1" applyBorder="1" applyAlignment="1">
      <alignment horizontal="center" vertical="center" wrapText="1"/>
    </xf>
    <xf numFmtId="177" fontId="10" fillId="2" borderId="1" xfId="50" applyNumberFormat="1" applyFont="1" applyFill="1" applyBorder="1" applyAlignment="1">
      <alignment horizontal="center" vertical="center" wrapText="1" shrinkToFit="1"/>
    </xf>
    <xf numFmtId="0" fontId="10" fillId="2" borderId="2" xfId="50" applyFont="1" applyFill="1" applyBorder="1" applyAlignment="1">
      <alignment horizontal="center" vertical="center"/>
    </xf>
    <xf numFmtId="0" fontId="10" fillId="2" borderId="2" xfId="50" applyFont="1" applyFill="1" applyBorder="1" applyAlignment="1">
      <alignment horizontal="left" vertical="center" wrapText="1"/>
    </xf>
    <xf numFmtId="0" fontId="6" fillId="2" borderId="1" xfId="50" applyFont="1" applyFill="1" applyBorder="1" applyAlignment="1">
      <alignment horizontal="center" vertical="center" wrapText="1"/>
    </xf>
    <xf numFmtId="0" fontId="10" fillId="2" borderId="3" xfId="50" applyFont="1" applyFill="1" applyBorder="1" applyAlignment="1">
      <alignment horizontal="center" vertical="center" wrapText="1"/>
    </xf>
    <xf numFmtId="177" fontId="6" fillId="2" borderId="1" xfId="50" applyNumberFormat="1" applyFont="1" applyFill="1" applyBorder="1" applyAlignment="1">
      <alignment horizontal="center" vertical="center" wrapText="1" shrinkToFit="1"/>
    </xf>
    <xf numFmtId="0" fontId="10" fillId="2" borderId="3" xfId="50" applyFont="1" applyFill="1" applyBorder="1" applyAlignment="1">
      <alignment horizontal="center" vertical="center"/>
    </xf>
    <xf numFmtId="0" fontId="10" fillId="2" borderId="3" xfId="50" applyFont="1" applyFill="1" applyBorder="1" applyAlignment="1">
      <alignment horizontal="left" vertical="center" wrapText="1"/>
    </xf>
    <xf numFmtId="0" fontId="6" fillId="2" borderId="1" xfId="50" applyFont="1" applyFill="1" applyBorder="1" applyAlignment="1">
      <alignment horizontal="center" vertical="center"/>
    </xf>
    <xf numFmtId="0" fontId="10" fillId="2" borderId="1" xfId="5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178" fontId="6" fillId="2" borderId="1" xfId="0" applyNumberFormat="1" applyFont="1" applyFill="1" applyBorder="1" applyAlignment="1">
      <alignment horizontal="center" vertical="center"/>
    </xf>
    <xf numFmtId="39" fontId="6" fillId="2" borderId="1" xfId="0" applyNumberFormat="1" applyFont="1" applyFill="1" applyBorder="1" applyAlignment="1" applyProtection="1">
      <alignment horizontal="center" vertical="center" shrinkToFit="1"/>
    </xf>
    <xf numFmtId="39" fontId="10" fillId="2" borderId="1" xfId="0" applyNumberFormat="1" applyFont="1" applyFill="1" applyBorder="1" applyAlignment="1" applyProtection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0" fontId="12" fillId="2" borderId="1" xfId="50" applyNumberFormat="1" applyFont="1" applyFill="1" applyBorder="1" applyAlignment="1">
      <alignment horizontal="center" vertical="center" wrapText="1" shrinkToFit="1"/>
    </xf>
    <xf numFmtId="4" fontId="12" fillId="2" borderId="2" xfId="50" applyNumberFormat="1" applyFont="1" applyFill="1" applyBorder="1" applyAlignment="1">
      <alignment horizontal="center" vertical="center" wrapText="1" shrinkToFit="1"/>
    </xf>
    <xf numFmtId="4" fontId="12" fillId="2" borderId="1" xfId="50" applyNumberFormat="1" applyFont="1" applyFill="1" applyBorder="1" applyAlignment="1">
      <alignment horizontal="center" vertical="center" wrapText="1" shrinkToFit="1"/>
    </xf>
    <xf numFmtId="4" fontId="12" fillId="2" borderId="4" xfId="50" applyNumberFormat="1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/>
    </xf>
    <xf numFmtId="4" fontId="12" fillId="2" borderId="3" xfId="50" applyNumberFormat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4" fontId="14" fillId="2" borderId="4" xfId="50" applyNumberFormat="1" applyFont="1" applyFill="1" applyBorder="1" applyAlignment="1">
      <alignment horizontal="center" vertical="center" wrapText="1" shrinkToFit="1"/>
    </xf>
    <xf numFmtId="4" fontId="14" fillId="2" borderId="3" xfId="50" applyNumberFormat="1" applyFont="1" applyFill="1" applyBorder="1" applyAlignment="1">
      <alignment horizontal="center" vertical="center" wrapText="1" shrinkToFit="1"/>
    </xf>
    <xf numFmtId="4" fontId="12" fillId="2" borderId="2" xfId="50" applyNumberFormat="1" applyFont="1" applyFill="1" applyBorder="1" applyAlignment="1">
      <alignment horizontal="left" vertical="center" wrapText="1" shrinkToFit="1"/>
    </xf>
    <xf numFmtId="4" fontId="12" fillId="2" borderId="3" xfId="50" applyNumberFormat="1" applyFont="1" applyFill="1" applyBorder="1" applyAlignment="1">
      <alignment horizontal="left" vertical="center" wrapText="1" shrinkToFit="1"/>
    </xf>
    <xf numFmtId="39" fontId="6" fillId="2" borderId="5" xfId="0" applyNumberFormat="1" applyFont="1" applyFill="1" applyBorder="1" applyAlignment="1" applyProtection="1">
      <alignment horizontal="center" vertical="center" shrinkToFit="1"/>
    </xf>
    <xf numFmtId="39" fontId="10" fillId="2" borderId="6" xfId="0" applyNumberFormat="1" applyFont="1" applyFill="1" applyBorder="1" applyAlignment="1" applyProtection="1">
      <alignment horizontal="center" vertical="center" shrinkToFit="1"/>
    </xf>
    <xf numFmtId="4" fontId="12" fillId="2" borderId="1" xfId="50" applyNumberFormat="1" applyFont="1" applyFill="1" applyBorder="1" applyAlignment="1">
      <alignment horizontal="left" vertical="center" wrapText="1" shrinkToFit="1"/>
    </xf>
    <xf numFmtId="49" fontId="10" fillId="2" borderId="1" xfId="50" applyNumberFormat="1" applyFont="1" applyFill="1" applyBorder="1" applyAlignment="1">
      <alignment horizontal="center" vertical="center" shrinkToFit="1"/>
    </xf>
    <xf numFmtId="49" fontId="6" fillId="2" borderId="1" xfId="50" applyNumberFormat="1" applyFont="1" applyFill="1" applyBorder="1" applyAlignment="1">
      <alignment horizontal="center" vertical="center" shrinkToFit="1"/>
    </xf>
    <xf numFmtId="177" fontId="6" fillId="2" borderId="1" xfId="50" applyNumberFormat="1" applyFont="1" applyFill="1" applyBorder="1" applyAlignment="1">
      <alignment horizontal="center" vertical="center" shrinkToFit="1"/>
    </xf>
    <xf numFmtId="4" fontId="6" fillId="2" borderId="1" xfId="50" applyNumberFormat="1" applyFont="1" applyFill="1" applyBorder="1" applyAlignment="1">
      <alignment horizontal="center" vertical="center" shrinkToFit="1"/>
    </xf>
    <xf numFmtId="0" fontId="15" fillId="2" borderId="1" xfId="50" applyFont="1" applyFill="1" applyBorder="1" applyAlignment="1">
      <alignment horizontal="center" vertical="center" shrinkToFit="1"/>
    </xf>
    <xf numFmtId="0" fontId="10" fillId="2" borderId="0" xfId="50" applyFont="1" applyFill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6" fillId="2" borderId="0" xfId="50" applyFont="1" applyFill="1" applyAlignment="1">
      <alignment horizontal="center" vertical="center" wrapText="1"/>
    </xf>
    <xf numFmtId="0" fontId="6" fillId="2" borderId="0" xfId="50" applyFont="1" applyFill="1" applyAlignment="1">
      <alignment horizontal="center" vertical="center"/>
    </xf>
    <xf numFmtId="177" fontId="6" fillId="2" borderId="0" xfId="50" applyNumberFormat="1" applyFont="1" applyFill="1" applyAlignment="1">
      <alignment horizontal="center" vertical="center"/>
    </xf>
    <xf numFmtId="39" fontId="6" fillId="2" borderId="0" xfId="0" applyNumberFormat="1" applyFont="1" applyFill="1" applyBorder="1" applyAlignment="1" applyProtection="1">
      <alignment horizontal="center" vertical="center" shrinkToFit="1"/>
    </xf>
    <xf numFmtId="39" fontId="10" fillId="2" borderId="0" xfId="0" applyNumberFormat="1" applyFont="1" applyFill="1" applyBorder="1" applyAlignment="1" applyProtection="1">
      <alignment horizontal="center" vertical="center" shrinkToFit="1"/>
    </xf>
    <xf numFmtId="0" fontId="12" fillId="2" borderId="0" xfId="50" applyNumberFormat="1" applyFont="1" applyFill="1" applyBorder="1" applyAlignment="1">
      <alignment horizontal="center" vertical="center" wrapText="1" shrinkToFit="1"/>
    </xf>
    <xf numFmtId="4" fontId="12" fillId="2" borderId="0" xfId="50" applyNumberFormat="1" applyFont="1" applyFill="1" applyBorder="1" applyAlignment="1">
      <alignment horizontal="center" vertical="center" wrapText="1" shrinkToFit="1"/>
    </xf>
    <xf numFmtId="43" fontId="6" fillId="2" borderId="0" xfId="1" applyFont="1" applyFill="1" applyAlignment="1">
      <alignment horizontal="center" vertical="center"/>
    </xf>
    <xf numFmtId="43" fontId="5" fillId="2" borderId="0" xfId="0" applyNumberFormat="1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资产评估明细表(空白)(北京版)" xfId="50"/>
  </cellStyles>
  <tableStyles count="0" defaultTableStyle="TableStyleMedium2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11</xdr:col>
      <xdr:colOff>60960</xdr:colOff>
      <xdr:row>12</xdr:row>
      <xdr:rowOff>160020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55090" y="171450"/>
          <a:ext cx="6776720" cy="2045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13</xdr:col>
      <xdr:colOff>83820</xdr:colOff>
      <xdr:row>38</xdr:row>
      <xdr:rowOff>152400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55090" y="2400300"/>
          <a:ext cx="8154670" cy="426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11</xdr:col>
      <xdr:colOff>205740</xdr:colOff>
      <xdr:row>53</xdr:row>
      <xdr:rowOff>76200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355090" y="6686550"/>
          <a:ext cx="6921500" cy="2476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13</xdr:col>
      <xdr:colOff>160020</xdr:colOff>
      <xdr:row>80</xdr:row>
      <xdr:rowOff>129540</xdr:rowOff>
    </xdr:to>
    <xdr:pic>
      <xdr:nvPicPr>
        <xdr:cNvPr id="6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55090" y="9258300"/>
          <a:ext cx="8230870" cy="4587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13</xdr:col>
      <xdr:colOff>137160</xdr:colOff>
      <xdr:row>89</xdr:row>
      <xdr:rowOff>129540</xdr:rowOff>
    </xdr:to>
    <xdr:pic>
      <xdr:nvPicPr>
        <xdr:cNvPr id="7" name="图片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355090" y="13887450"/>
          <a:ext cx="8208010" cy="15011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3"/>
  <sheetViews>
    <sheetView tabSelected="1" workbookViewId="0">
      <pane ySplit="3" topLeftCell="A16" activePane="bottomLeft" state="frozen"/>
      <selection/>
      <selection pane="bottomLeft" activeCell="R6" sqref="R6"/>
    </sheetView>
  </sheetViews>
  <sheetFormatPr defaultColWidth="9" defaultRowHeight="15"/>
  <cols>
    <col min="1" max="1" width="5.33333333333333" style="17" customWidth="1"/>
    <col min="2" max="2" width="24.2583333333333" style="17" customWidth="1"/>
    <col min="3" max="3" width="12.4416666666667" style="18" customWidth="1"/>
    <col min="4" max="4" width="13.875" style="18" customWidth="1"/>
    <col min="5" max="5" width="11.225" style="17" customWidth="1"/>
    <col min="6" max="6" width="11.15" style="19" customWidth="1"/>
    <col min="7" max="9" width="13.4416666666667" style="17" customWidth="1"/>
    <col min="10" max="10" width="15.325" style="17" customWidth="1"/>
    <col min="11" max="12" width="13.4416666666667" style="17" customWidth="1"/>
    <col min="13" max="16" width="18.225" style="17" customWidth="1"/>
    <col min="17" max="17" width="12" style="17" customWidth="1"/>
    <col min="18" max="18" width="13.25" style="17" customWidth="1"/>
    <col min="19" max="19" width="13.875" style="17" customWidth="1"/>
    <col min="20" max="20" width="12.375" style="17" customWidth="1"/>
    <col min="21" max="16384" width="9" style="20"/>
  </cols>
  <sheetData>
    <row r="1" s="15" customFormat="1" ht="20.25" spans="1:20">
      <c r="A1" s="21" t="s">
        <v>0</v>
      </c>
      <c r="B1" s="21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="15" customFormat="1" spans="1:20">
      <c r="A2" s="23" t="s">
        <v>1</v>
      </c>
      <c r="B2" s="24" t="s">
        <v>2</v>
      </c>
      <c r="C2" s="24" t="s">
        <v>3</v>
      </c>
      <c r="D2" s="23" t="s">
        <v>4</v>
      </c>
      <c r="E2" s="23" t="s">
        <v>5</v>
      </c>
      <c r="F2" s="25" t="s">
        <v>6</v>
      </c>
      <c r="G2" s="26" t="s">
        <v>7</v>
      </c>
      <c r="H2" s="26" t="s">
        <v>8</v>
      </c>
      <c r="I2" s="26" t="s">
        <v>9</v>
      </c>
      <c r="J2" s="26" t="s">
        <v>10</v>
      </c>
      <c r="K2" s="26" t="s">
        <v>11</v>
      </c>
      <c r="L2" s="26" t="s">
        <v>12</v>
      </c>
      <c r="M2" s="24" t="s">
        <v>13</v>
      </c>
      <c r="N2" s="24" t="s">
        <v>14</v>
      </c>
      <c r="O2" s="24" t="s">
        <v>15</v>
      </c>
      <c r="P2" s="24" t="s">
        <v>16</v>
      </c>
      <c r="Q2" s="24" t="s">
        <v>17</v>
      </c>
      <c r="R2" s="24" t="s">
        <v>18</v>
      </c>
      <c r="S2" s="24" t="s">
        <v>19</v>
      </c>
      <c r="T2" s="27" t="s">
        <v>20</v>
      </c>
    </row>
    <row r="3" s="15" customFormat="1" ht="23" customHeight="1" spans="1:20">
      <c r="A3" s="28"/>
      <c r="B3" s="29"/>
      <c r="C3" s="29"/>
      <c r="D3" s="28"/>
      <c r="E3" s="28"/>
      <c r="F3" s="30"/>
      <c r="G3" s="31"/>
      <c r="H3" s="31"/>
      <c r="I3" s="31"/>
      <c r="J3" s="31"/>
      <c r="K3" s="31"/>
      <c r="L3" s="31"/>
      <c r="M3" s="29"/>
      <c r="N3" s="29"/>
      <c r="O3" s="29"/>
      <c r="P3" s="29"/>
      <c r="Q3" s="29"/>
      <c r="R3" s="29"/>
      <c r="S3" s="29"/>
      <c r="T3" s="32"/>
    </row>
    <row r="4" s="15" customFormat="1" ht="49" customHeight="1" spans="1:20">
      <c r="A4" s="33">
        <v>1</v>
      </c>
      <c r="B4" s="34" t="s">
        <v>21</v>
      </c>
      <c r="C4" s="35" t="s">
        <v>22</v>
      </c>
      <c r="D4" s="35" t="s">
        <v>23</v>
      </c>
      <c r="E4" s="36">
        <v>1</v>
      </c>
      <c r="F4" s="37">
        <v>44409</v>
      </c>
      <c r="G4" s="38">
        <v>1720.17779839381</v>
      </c>
      <c r="H4" s="38">
        <f>G4-I4</f>
        <v>176.14620655553</v>
      </c>
      <c r="I4" s="38">
        <v>1544.03159183828</v>
      </c>
      <c r="J4" s="38">
        <v>1544.03159183828</v>
      </c>
      <c r="K4" s="38">
        <v>0</v>
      </c>
      <c r="L4" s="39" t="s">
        <v>24</v>
      </c>
      <c r="M4" s="40">
        <v>300</v>
      </c>
      <c r="N4" s="41">
        <v>33</v>
      </c>
      <c r="O4" s="42" t="s">
        <v>25</v>
      </c>
      <c r="P4" s="43" t="s">
        <v>26</v>
      </c>
      <c r="Q4" s="43" t="s">
        <v>24</v>
      </c>
      <c r="R4" s="43" t="s">
        <v>24</v>
      </c>
      <c r="S4" s="43" t="s">
        <v>24</v>
      </c>
      <c r="T4" s="43" t="s">
        <v>27</v>
      </c>
    </row>
    <row r="5" s="15" customFormat="1" ht="49" customHeight="1" spans="1:20">
      <c r="A5" s="33">
        <v>2</v>
      </c>
      <c r="B5" s="34" t="s">
        <v>21</v>
      </c>
      <c r="C5" s="35" t="s">
        <v>22</v>
      </c>
      <c r="D5" s="35" t="s">
        <v>23</v>
      </c>
      <c r="E5" s="36">
        <v>1</v>
      </c>
      <c r="F5" s="37">
        <v>44409</v>
      </c>
      <c r="G5" s="38">
        <v>102350.579004432</v>
      </c>
      <c r="H5" s="38">
        <f t="shared" ref="H5:H34" si="0">G5-I5</f>
        <v>10480.6992900542</v>
      </c>
      <c r="I5" s="38">
        <v>91869.8797143778</v>
      </c>
      <c r="J5" s="38">
        <v>91869.8797143778</v>
      </c>
      <c r="K5" s="38">
        <v>0</v>
      </c>
      <c r="L5" s="39" t="s">
        <v>24</v>
      </c>
      <c r="M5" s="40">
        <v>300</v>
      </c>
      <c r="N5" s="41">
        <v>33</v>
      </c>
      <c r="O5" s="44"/>
      <c r="P5" s="43" t="s">
        <v>26</v>
      </c>
      <c r="Q5" s="43" t="s">
        <v>24</v>
      </c>
      <c r="R5" s="43" t="s">
        <v>24</v>
      </c>
      <c r="S5" s="43" t="s">
        <v>24</v>
      </c>
      <c r="T5" s="43" t="s">
        <v>27</v>
      </c>
    </row>
    <row r="6" s="15" customFormat="1" ht="49" customHeight="1" spans="1:20">
      <c r="A6" s="33">
        <v>3</v>
      </c>
      <c r="B6" s="34" t="s">
        <v>21</v>
      </c>
      <c r="C6" s="35" t="s">
        <v>22</v>
      </c>
      <c r="D6" s="35" t="s">
        <v>23</v>
      </c>
      <c r="E6" s="36">
        <v>1</v>
      </c>
      <c r="F6" s="37">
        <v>44409</v>
      </c>
      <c r="G6" s="38">
        <v>528525.899880964</v>
      </c>
      <c r="H6" s="38">
        <f t="shared" si="0"/>
        <v>54121.052147811</v>
      </c>
      <c r="I6" s="38">
        <v>474404.847733153</v>
      </c>
      <c r="J6" s="38">
        <v>474404.847733153</v>
      </c>
      <c r="K6" s="38">
        <v>0</v>
      </c>
      <c r="L6" s="39" t="s">
        <v>24</v>
      </c>
      <c r="M6" s="45">
        <v>300</v>
      </c>
      <c r="N6" s="41">
        <v>33</v>
      </c>
      <c r="O6" s="44"/>
      <c r="P6" s="43" t="s">
        <v>26</v>
      </c>
      <c r="Q6" s="43" t="s">
        <v>24</v>
      </c>
      <c r="R6" s="43" t="s">
        <v>24</v>
      </c>
      <c r="S6" s="43" t="s">
        <v>24</v>
      </c>
      <c r="T6" s="43" t="s">
        <v>27</v>
      </c>
    </row>
    <row r="7" s="15" customFormat="1" ht="49" customHeight="1" spans="1:20">
      <c r="A7" s="33">
        <v>4</v>
      </c>
      <c r="B7" s="34" t="s">
        <v>21</v>
      </c>
      <c r="C7" s="35" t="s">
        <v>22</v>
      </c>
      <c r="D7" s="35" t="s">
        <v>23</v>
      </c>
      <c r="E7" s="36">
        <v>1</v>
      </c>
      <c r="F7" s="37">
        <v>44409</v>
      </c>
      <c r="G7" s="38">
        <v>13404.6423882853</v>
      </c>
      <c r="H7" s="38">
        <f t="shared" si="0"/>
        <v>1372.6353805604</v>
      </c>
      <c r="I7" s="38">
        <v>12032.0070077249</v>
      </c>
      <c r="J7" s="38">
        <v>12032.0070077249</v>
      </c>
      <c r="K7" s="38">
        <v>0</v>
      </c>
      <c r="L7" s="39" t="s">
        <v>24</v>
      </c>
      <c r="M7" s="45">
        <v>300</v>
      </c>
      <c r="N7" s="41">
        <v>33</v>
      </c>
      <c r="O7" s="44"/>
      <c r="P7" s="43" t="s">
        <v>26</v>
      </c>
      <c r="Q7" s="43" t="s">
        <v>24</v>
      </c>
      <c r="R7" s="43" t="s">
        <v>24</v>
      </c>
      <c r="S7" s="43" t="s">
        <v>24</v>
      </c>
      <c r="T7" s="43" t="s">
        <v>27</v>
      </c>
    </row>
    <row r="8" s="15" customFormat="1" ht="108" customHeight="1" spans="1:20">
      <c r="A8" s="33">
        <v>5</v>
      </c>
      <c r="B8" s="34" t="s">
        <v>21</v>
      </c>
      <c r="C8" s="35" t="s">
        <v>22</v>
      </c>
      <c r="D8" s="35" t="s">
        <v>28</v>
      </c>
      <c r="E8" s="36">
        <v>1</v>
      </c>
      <c r="F8" s="37">
        <v>44409</v>
      </c>
      <c r="G8" s="38">
        <v>28796347.5661949</v>
      </c>
      <c r="H8" s="38">
        <f t="shared" si="0"/>
        <v>2948745.9907784</v>
      </c>
      <c r="I8" s="38">
        <v>25847601.5754165</v>
      </c>
      <c r="J8" s="38">
        <v>25847601.5754165</v>
      </c>
      <c r="K8" s="38">
        <v>0</v>
      </c>
      <c r="L8" s="39" t="s">
        <v>24</v>
      </c>
      <c r="M8" s="40">
        <v>300</v>
      </c>
      <c r="N8" s="41">
        <v>33</v>
      </c>
      <c r="O8" s="44"/>
      <c r="P8" s="43" t="s">
        <v>26</v>
      </c>
      <c r="Q8" s="43" t="s">
        <v>24</v>
      </c>
      <c r="R8" s="43" t="s">
        <v>24</v>
      </c>
      <c r="S8" s="43" t="s">
        <v>24</v>
      </c>
      <c r="T8" s="43" t="s">
        <v>27</v>
      </c>
    </row>
    <row r="9" s="15" customFormat="1" ht="56" customHeight="1" spans="1:20">
      <c r="A9" s="33">
        <v>6</v>
      </c>
      <c r="B9" s="34" t="s">
        <v>21</v>
      </c>
      <c r="C9" s="35" t="s">
        <v>22</v>
      </c>
      <c r="D9" s="35" t="s">
        <v>28</v>
      </c>
      <c r="E9" s="36">
        <v>1</v>
      </c>
      <c r="F9" s="37">
        <v>44409</v>
      </c>
      <c r="G9" s="38">
        <v>117835.532630444</v>
      </c>
      <c r="H9" s="38">
        <f t="shared" si="0"/>
        <v>12066.358541357</v>
      </c>
      <c r="I9" s="38">
        <v>105769.174089087</v>
      </c>
      <c r="J9" s="38">
        <v>105769.174089087</v>
      </c>
      <c r="K9" s="38">
        <v>0</v>
      </c>
      <c r="L9" s="39" t="s">
        <v>24</v>
      </c>
      <c r="M9" s="40">
        <v>300</v>
      </c>
      <c r="N9" s="41">
        <v>33</v>
      </c>
      <c r="O9" s="46"/>
      <c r="P9" s="43" t="s">
        <v>26</v>
      </c>
      <c r="Q9" s="43" t="s">
        <v>24</v>
      </c>
      <c r="R9" s="43" t="s">
        <v>24</v>
      </c>
      <c r="S9" s="43" t="s">
        <v>24</v>
      </c>
      <c r="T9" s="43" t="s">
        <v>27</v>
      </c>
    </row>
    <row r="10" s="15" customFormat="1" ht="16" customHeight="1" spans="1:20">
      <c r="A10" s="33">
        <v>7</v>
      </c>
      <c r="B10" s="34" t="s">
        <v>21</v>
      </c>
      <c r="C10" s="35" t="s">
        <v>22</v>
      </c>
      <c r="D10" s="47" t="s">
        <v>29</v>
      </c>
      <c r="E10" s="36">
        <v>1</v>
      </c>
      <c r="F10" s="37">
        <v>44409</v>
      </c>
      <c r="G10" s="38">
        <v>17890.2570807547</v>
      </c>
      <c r="H10" s="38">
        <f t="shared" si="0"/>
        <v>1831.9623250693</v>
      </c>
      <c r="I10" s="38">
        <v>16058.2947556854</v>
      </c>
      <c r="J10" s="38">
        <v>16058.2947556854</v>
      </c>
      <c r="K10" s="38">
        <v>0</v>
      </c>
      <c r="L10" s="39" t="s">
        <v>24</v>
      </c>
      <c r="M10" s="40">
        <v>300</v>
      </c>
      <c r="N10" s="41">
        <v>33</v>
      </c>
      <c r="O10" s="42" t="s">
        <v>30</v>
      </c>
      <c r="P10" s="43" t="s">
        <v>26</v>
      </c>
      <c r="Q10" s="43" t="s">
        <v>24</v>
      </c>
      <c r="R10" s="43" t="s">
        <v>24</v>
      </c>
      <c r="S10" s="43" t="s">
        <v>24</v>
      </c>
      <c r="T10" s="43" t="s">
        <v>27</v>
      </c>
    </row>
    <row r="11" s="15" customFormat="1" ht="16" customHeight="1" spans="1:20">
      <c r="A11" s="33">
        <v>8</v>
      </c>
      <c r="B11" s="34" t="s">
        <v>21</v>
      </c>
      <c r="C11" s="35" t="s">
        <v>22</v>
      </c>
      <c r="D11" s="47" t="s">
        <v>29</v>
      </c>
      <c r="E11" s="36">
        <v>1</v>
      </c>
      <c r="F11" s="37">
        <v>44409</v>
      </c>
      <c r="G11" s="38">
        <v>25086.0460467216</v>
      </c>
      <c r="H11" s="38">
        <f t="shared" si="0"/>
        <v>2568.8111151843</v>
      </c>
      <c r="I11" s="38">
        <v>22517.2349315373</v>
      </c>
      <c r="J11" s="38">
        <v>22517.2349315373</v>
      </c>
      <c r="K11" s="38">
        <v>0</v>
      </c>
      <c r="L11" s="39" t="s">
        <v>24</v>
      </c>
      <c r="M11" s="40">
        <v>300</v>
      </c>
      <c r="N11" s="41">
        <v>33</v>
      </c>
      <c r="O11" s="44"/>
      <c r="P11" s="43" t="s">
        <v>26</v>
      </c>
      <c r="Q11" s="43" t="s">
        <v>24</v>
      </c>
      <c r="R11" s="43" t="s">
        <v>24</v>
      </c>
      <c r="S11" s="43" t="s">
        <v>24</v>
      </c>
      <c r="T11" s="43" t="s">
        <v>27</v>
      </c>
    </row>
    <row r="12" s="15" customFormat="1" ht="16" customHeight="1" spans="1:20">
      <c r="A12" s="33">
        <v>9</v>
      </c>
      <c r="B12" s="34" t="s">
        <v>21</v>
      </c>
      <c r="C12" s="35" t="s">
        <v>22</v>
      </c>
      <c r="D12" s="47" t="s">
        <v>29</v>
      </c>
      <c r="E12" s="36">
        <v>1</v>
      </c>
      <c r="F12" s="37">
        <v>44409</v>
      </c>
      <c r="G12" s="38">
        <v>33448.0613956288</v>
      </c>
      <c r="H12" s="38">
        <f t="shared" si="0"/>
        <v>3425.0814869124</v>
      </c>
      <c r="I12" s="38">
        <v>30022.9799087164</v>
      </c>
      <c r="J12" s="38">
        <v>30022.9799087164</v>
      </c>
      <c r="K12" s="38">
        <v>0</v>
      </c>
      <c r="L12" s="39" t="s">
        <v>24</v>
      </c>
      <c r="M12" s="40">
        <v>300</v>
      </c>
      <c r="N12" s="41">
        <v>33</v>
      </c>
      <c r="O12" s="44"/>
      <c r="P12" s="43" t="s">
        <v>26</v>
      </c>
      <c r="Q12" s="43" t="s">
        <v>24</v>
      </c>
      <c r="R12" s="43" t="s">
        <v>24</v>
      </c>
      <c r="S12" s="43" t="s">
        <v>24</v>
      </c>
      <c r="T12" s="43" t="s">
        <v>27</v>
      </c>
    </row>
    <row r="13" s="15" customFormat="1" ht="16" customHeight="1" spans="1:20">
      <c r="A13" s="33">
        <v>10</v>
      </c>
      <c r="B13" s="34" t="s">
        <v>21</v>
      </c>
      <c r="C13" s="35" t="s">
        <v>22</v>
      </c>
      <c r="D13" s="47" t="s">
        <v>29</v>
      </c>
      <c r="E13" s="36">
        <v>1</v>
      </c>
      <c r="F13" s="37">
        <v>44409</v>
      </c>
      <c r="G13" s="38">
        <v>8362.01534890719</v>
      </c>
      <c r="H13" s="38">
        <f t="shared" si="0"/>
        <v>856.270371728091</v>
      </c>
      <c r="I13" s="38">
        <v>7505.7449771791</v>
      </c>
      <c r="J13" s="38">
        <v>7505.7449771791</v>
      </c>
      <c r="K13" s="38">
        <v>0</v>
      </c>
      <c r="L13" s="39" t="s">
        <v>24</v>
      </c>
      <c r="M13" s="40">
        <v>300</v>
      </c>
      <c r="N13" s="41">
        <v>33</v>
      </c>
      <c r="O13" s="44"/>
      <c r="P13" s="43" t="s">
        <v>26</v>
      </c>
      <c r="Q13" s="43" t="s">
        <v>24</v>
      </c>
      <c r="R13" s="43" t="s">
        <v>24</v>
      </c>
      <c r="S13" s="43" t="s">
        <v>24</v>
      </c>
      <c r="T13" s="43" t="s">
        <v>27</v>
      </c>
    </row>
    <row r="14" s="15" customFormat="1" ht="16" customHeight="1" spans="1:20">
      <c r="A14" s="33">
        <v>11</v>
      </c>
      <c r="B14" s="34" t="s">
        <v>21</v>
      </c>
      <c r="C14" s="35" t="s">
        <v>22</v>
      </c>
      <c r="D14" s="47" t="s">
        <v>29</v>
      </c>
      <c r="E14" s="36">
        <v>1</v>
      </c>
      <c r="F14" s="37">
        <v>44409</v>
      </c>
      <c r="G14" s="38">
        <v>18582.265663329</v>
      </c>
      <c r="H14" s="38">
        <f t="shared" si="0"/>
        <v>1902.8240039249</v>
      </c>
      <c r="I14" s="38">
        <v>16679.4416594041</v>
      </c>
      <c r="J14" s="38">
        <v>16679.4416594041</v>
      </c>
      <c r="K14" s="38">
        <v>0</v>
      </c>
      <c r="L14" s="39" t="s">
        <v>24</v>
      </c>
      <c r="M14" s="40">
        <v>300</v>
      </c>
      <c r="N14" s="41">
        <v>33</v>
      </c>
      <c r="O14" s="44"/>
      <c r="P14" s="43" t="s">
        <v>26</v>
      </c>
      <c r="Q14" s="43" t="s">
        <v>24</v>
      </c>
      <c r="R14" s="43" t="s">
        <v>24</v>
      </c>
      <c r="S14" s="43" t="s">
        <v>24</v>
      </c>
      <c r="T14" s="43" t="s">
        <v>27</v>
      </c>
    </row>
    <row r="15" s="15" customFormat="1" ht="16" customHeight="1" spans="1:20">
      <c r="A15" s="33">
        <v>12</v>
      </c>
      <c r="B15" s="34" t="s">
        <v>21</v>
      </c>
      <c r="C15" s="35" t="s">
        <v>22</v>
      </c>
      <c r="D15" s="47" t="s">
        <v>29</v>
      </c>
      <c r="E15" s="36">
        <v>1</v>
      </c>
      <c r="F15" s="37">
        <v>44409</v>
      </c>
      <c r="G15" s="38">
        <v>9291.13283166451</v>
      </c>
      <c r="H15" s="38">
        <f t="shared" si="0"/>
        <v>951.41200196245</v>
      </c>
      <c r="I15" s="38">
        <v>8339.72082970206</v>
      </c>
      <c r="J15" s="38">
        <v>8339.72082970206</v>
      </c>
      <c r="K15" s="38">
        <v>0</v>
      </c>
      <c r="L15" s="39" t="s">
        <v>24</v>
      </c>
      <c r="M15" s="40">
        <v>300</v>
      </c>
      <c r="N15" s="41">
        <v>33</v>
      </c>
      <c r="O15" s="44"/>
      <c r="P15" s="43" t="s">
        <v>26</v>
      </c>
      <c r="Q15" s="43" t="s">
        <v>24</v>
      </c>
      <c r="R15" s="43" t="s">
        <v>24</v>
      </c>
      <c r="S15" s="43" t="s">
        <v>24</v>
      </c>
      <c r="T15" s="43" t="s">
        <v>27</v>
      </c>
    </row>
    <row r="16" s="15" customFormat="1" ht="16" customHeight="1" spans="1:20">
      <c r="A16" s="33">
        <v>13</v>
      </c>
      <c r="B16" s="34" t="s">
        <v>21</v>
      </c>
      <c r="C16" s="35" t="s">
        <v>22</v>
      </c>
      <c r="D16" s="47" t="s">
        <v>29</v>
      </c>
      <c r="E16" s="36">
        <v>1</v>
      </c>
      <c r="F16" s="37">
        <v>44409</v>
      </c>
      <c r="G16" s="38">
        <v>9291.13283166451</v>
      </c>
      <c r="H16" s="38">
        <f t="shared" si="0"/>
        <v>951.41200196245</v>
      </c>
      <c r="I16" s="38">
        <v>8339.72082970206</v>
      </c>
      <c r="J16" s="38">
        <v>8339.72082970206</v>
      </c>
      <c r="K16" s="38">
        <v>0</v>
      </c>
      <c r="L16" s="39" t="s">
        <v>24</v>
      </c>
      <c r="M16" s="40">
        <v>300</v>
      </c>
      <c r="N16" s="41">
        <v>33</v>
      </c>
      <c r="O16" s="44"/>
      <c r="P16" s="43" t="s">
        <v>26</v>
      </c>
      <c r="Q16" s="43" t="s">
        <v>24</v>
      </c>
      <c r="R16" s="43" t="s">
        <v>24</v>
      </c>
      <c r="S16" s="43" t="s">
        <v>24</v>
      </c>
      <c r="T16" s="43" t="s">
        <v>27</v>
      </c>
    </row>
    <row r="17" s="15" customFormat="1" ht="16" customHeight="1" spans="1:20">
      <c r="A17" s="33">
        <v>14</v>
      </c>
      <c r="B17" s="34" t="s">
        <v>21</v>
      </c>
      <c r="C17" s="35" t="s">
        <v>22</v>
      </c>
      <c r="D17" s="47" t="s">
        <v>29</v>
      </c>
      <c r="E17" s="36">
        <v>1</v>
      </c>
      <c r="F17" s="37">
        <v>44409</v>
      </c>
      <c r="G17" s="38">
        <v>18582.265663329</v>
      </c>
      <c r="H17" s="38">
        <f t="shared" si="0"/>
        <v>1902.8240039249</v>
      </c>
      <c r="I17" s="38">
        <v>16679.4416594041</v>
      </c>
      <c r="J17" s="38">
        <v>16679.4416594041</v>
      </c>
      <c r="K17" s="38">
        <v>0</v>
      </c>
      <c r="L17" s="39" t="s">
        <v>24</v>
      </c>
      <c r="M17" s="40">
        <v>300</v>
      </c>
      <c r="N17" s="41">
        <v>33</v>
      </c>
      <c r="O17" s="44"/>
      <c r="P17" s="43" t="s">
        <v>26</v>
      </c>
      <c r="Q17" s="43" t="s">
        <v>24</v>
      </c>
      <c r="R17" s="43" t="s">
        <v>24</v>
      </c>
      <c r="S17" s="43" t="s">
        <v>24</v>
      </c>
      <c r="T17" s="43" t="s">
        <v>27</v>
      </c>
    </row>
    <row r="18" s="15" customFormat="1" ht="16" customHeight="1" spans="1:20">
      <c r="A18" s="33">
        <v>15</v>
      </c>
      <c r="B18" s="34" t="s">
        <v>21</v>
      </c>
      <c r="C18" s="35" t="s">
        <v>22</v>
      </c>
      <c r="D18" s="47" t="s">
        <v>29</v>
      </c>
      <c r="E18" s="36">
        <v>1</v>
      </c>
      <c r="F18" s="37">
        <v>44409</v>
      </c>
      <c r="G18" s="38">
        <v>9291.13283166451</v>
      </c>
      <c r="H18" s="38">
        <f t="shared" si="0"/>
        <v>951.41200196245</v>
      </c>
      <c r="I18" s="38">
        <v>8339.72082970206</v>
      </c>
      <c r="J18" s="38">
        <v>8339.72082970206</v>
      </c>
      <c r="K18" s="38">
        <v>0</v>
      </c>
      <c r="L18" s="39" t="s">
        <v>24</v>
      </c>
      <c r="M18" s="40">
        <v>300</v>
      </c>
      <c r="N18" s="41">
        <v>33</v>
      </c>
      <c r="O18" s="46"/>
      <c r="P18" s="43" t="s">
        <v>26</v>
      </c>
      <c r="Q18" s="43" t="s">
        <v>24</v>
      </c>
      <c r="R18" s="43" t="s">
        <v>24</v>
      </c>
      <c r="S18" s="43" t="s">
        <v>24</v>
      </c>
      <c r="T18" s="43" t="s">
        <v>27</v>
      </c>
    </row>
    <row r="19" s="15" customFormat="1" ht="67.5" spans="1:20">
      <c r="A19" s="33">
        <v>16</v>
      </c>
      <c r="B19" s="34" t="s">
        <v>21</v>
      </c>
      <c r="C19" s="35" t="s">
        <v>22</v>
      </c>
      <c r="D19" s="35" t="s">
        <v>31</v>
      </c>
      <c r="E19" s="36">
        <v>1</v>
      </c>
      <c r="F19" s="37">
        <v>44409</v>
      </c>
      <c r="G19" s="38">
        <v>3011255.24567284</v>
      </c>
      <c r="H19" s="38">
        <f t="shared" si="0"/>
        <v>308352.5371569</v>
      </c>
      <c r="I19" s="38">
        <v>2702902.70851594</v>
      </c>
      <c r="J19" s="38">
        <v>2702902.70851594</v>
      </c>
      <c r="K19" s="38">
        <v>0</v>
      </c>
      <c r="L19" s="39" t="s">
        <v>24</v>
      </c>
      <c r="M19" s="40">
        <v>300</v>
      </c>
      <c r="N19" s="41">
        <v>33</v>
      </c>
      <c r="O19" s="43" t="s">
        <v>32</v>
      </c>
      <c r="P19" s="43" t="s">
        <v>26</v>
      </c>
      <c r="Q19" s="43" t="s">
        <v>24</v>
      </c>
      <c r="R19" s="43" t="s">
        <v>24</v>
      </c>
      <c r="S19" s="43" t="s">
        <v>24</v>
      </c>
      <c r="T19" s="43" t="s">
        <v>27</v>
      </c>
    </row>
    <row r="20" s="15" customFormat="1" ht="16" customHeight="1" spans="1:20">
      <c r="A20" s="33">
        <v>17</v>
      </c>
      <c r="B20" s="34" t="s">
        <v>21</v>
      </c>
      <c r="C20" s="35" t="s">
        <v>22</v>
      </c>
      <c r="D20" s="35" t="s">
        <v>33</v>
      </c>
      <c r="E20" s="36">
        <v>1</v>
      </c>
      <c r="F20" s="37">
        <v>44409</v>
      </c>
      <c r="G20" s="38">
        <v>63649.7550615475</v>
      </c>
      <c r="H20" s="38">
        <f t="shared" si="0"/>
        <v>6517.7349183025</v>
      </c>
      <c r="I20" s="38">
        <v>57132.020143245</v>
      </c>
      <c r="J20" s="38">
        <v>57132.020143245</v>
      </c>
      <c r="K20" s="38">
        <v>0</v>
      </c>
      <c r="L20" s="39" t="s">
        <v>24</v>
      </c>
      <c r="M20" s="40">
        <v>300</v>
      </c>
      <c r="N20" s="41">
        <v>33</v>
      </c>
      <c r="O20" s="42" t="s">
        <v>34</v>
      </c>
      <c r="P20" s="43" t="s">
        <v>26</v>
      </c>
      <c r="Q20" s="43" t="s">
        <v>24</v>
      </c>
      <c r="R20" s="43" t="s">
        <v>24</v>
      </c>
      <c r="S20" s="43" t="s">
        <v>24</v>
      </c>
      <c r="T20" s="43" t="s">
        <v>27</v>
      </c>
    </row>
    <row r="21" s="15" customFormat="1" ht="16" customHeight="1" spans="1:20">
      <c r="A21" s="33">
        <v>18</v>
      </c>
      <c r="B21" s="34" t="s">
        <v>21</v>
      </c>
      <c r="C21" s="35" t="s">
        <v>22</v>
      </c>
      <c r="D21" s="35" t="s">
        <v>35</v>
      </c>
      <c r="E21" s="36">
        <v>1</v>
      </c>
      <c r="F21" s="37">
        <v>44409</v>
      </c>
      <c r="G21" s="38">
        <v>19039.895079782</v>
      </c>
      <c r="H21" s="38">
        <f t="shared" si="0"/>
        <v>1949.6852561696</v>
      </c>
      <c r="I21" s="38">
        <v>17090.2098236124</v>
      </c>
      <c r="J21" s="38">
        <v>17090.2098236124</v>
      </c>
      <c r="K21" s="38">
        <v>0</v>
      </c>
      <c r="L21" s="39" t="s">
        <v>24</v>
      </c>
      <c r="M21" s="40">
        <v>300</v>
      </c>
      <c r="N21" s="41">
        <v>33</v>
      </c>
      <c r="O21" s="48"/>
      <c r="P21" s="43" t="s">
        <v>26</v>
      </c>
      <c r="Q21" s="43" t="s">
        <v>24</v>
      </c>
      <c r="R21" s="43" t="s">
        <v>24</v>
      </c>
      <c r="S21" s="43" t="s">
        <v>24</v>
      </c>
      <c r="T21" s="43" t="s">
        <v>27</v>
      </c>
    </row>
    <row r="22" s="15" customFormat="1" ht="16" customHeight="1" spans="1:20">
      <c r="A22" s="33">
        <v>19</v>
      </c>
      <c r="B22" s="34" t="s">
        <v>21</v>
      </c>
      <c r="C22" s="35" t="s">
        <v>22</v>
      </c>
      <c r="D22" s="35" t="s">
        <v>35</v>
      </c>
      <c r="E22" s="36">
        <v>1</v>
      </c>
      <c r="F22" s="37">
        <v>44409</v>
      </c>
      <c r="G22" s="38">
        <v>41481.4587594259</v>
      </c>
      <c r="H22" s="38">
        <f t="shared" si="0"/>
        <v>4247.7013769652</v>
      </c>
      <c r="I22" s="38">
        <v>37233.7573824607</v>
      </c>
      <c r="J22" s="38">
        <v>37233.7573824607</v>
      </c>
      <c r="K22" s="38">
        <v>0</v>
      </c>
      <c r="L22" s="39" t="s">
        <v>24</v>
      </c>
      <c r="M22" s="40">
        <v>300</v>
      </c>
      <c r="N22" s="41">
        <v>33</v>
      </c>
      <c r="O22" s="48"/>
      <c r="P22" s="43" t="s">
        <v>26</v>
      </c>
      <c r="Q22" s="43" t="s">
        <v>24</v>
      </c>
      <c r="R22" s="43" t="s">
        <v>24</v>
      </c>
      <c r="S22" s="43" t="s">
        <v>24</v>
      </c>
      <c r="T22" s="43" t="s">
        <v>27</v>
      </c>
    </row>
    <row r="23" s="15" customFormat="1" ht="16" customHeight="1" spans="1:20">
      <c r="A23" s="33">
        <v>20</v>
      </c>
      <c r="B23" s="34" t="s">
        <v>21</v>
      </c>
      <c r="C23" s="35" t="s">
        <v>22</v>
      </c>
      <c r="D23" s="35" t="s">
        <v>36</v>
      </c>
      <c r="E23" s="36">
        <v>1</v>
      </c>
      <c r="F23" s="37">
        <v>44409</v>
      </c>
      <c r="G23" s="38">
        <v>13732.662125368</v>
      </c>
      <c r="H23" s="38">
        <f t="shared" si="0"/>
        <v>1406.2246016377</v>
      </c>
      <c r="I23" s="38">
        <v>12326.4375237303</v>
      </c>
      <c r="J23" s="38">
        <v>12326.4375237303</v>
      </c>
      <c r="K23" s="38">
        <v>0</v>
      </c>
      <c r="L23" s="39" t="s">
        <v>24</v>
      </c>
      <c r="M23" s="40">
        <v>300</v>
      </c>
      <c r="N23" s="41">
        <v>33</v>
      </c>
      <c r="O23" s="48"/>
      <c r="P23" s="43" t="s">
        <v>26</v>
      </c>
      <c r="Q23" s="43" t="s">
        <v>24</v>
      </c>
      <c r="R23" s="43" t="s">
        <v>24</v>
      </c>
      <c r="S23" s="43" t="s">
        <v>24</v>
      </c>
      <c r="T23" s="43" t="s">
        <v>27</v>
      </c>
    </row>
    <row r="24" s="15" customFormat="1" ht="16" customHeight="1" spans="1:20">
      <c r="A24" s="33">
        <v>21</v>
      </c>
      <c r="B24" s="34" t="s">
        <v>21</v>
      </c>
      <c r="C24" s="35" t="s">
        <v>22</v>
      </c>
      <c r="D24" s="35" t="s">
        <v>36</v>
      </c>
      <c r="E24" s="36">
        <v>1</v>
      </c>
      <c r="F24" s="37">
        <v>44409</v>
      </c>
      <c r="G24" s="38">
        <v>45145.6017882894</v>
      </c>
      <c r="H24" s="38">
        <f t="shared" si="0"/>
        <v>4622.9096231209</v>
      </c>
      <c r="I24" s="38">
        <v>40522.6921651685</v>
      </c>
      <c r="J24" s="38">
        <v>40522.6921651685</v>
      </c>
      <c r="K24" s="38">
        <v>0</v>
      </c>
      <c r="L24" s="39" t="s">
        <v>24</v>
      </c>
      <c r="M24" s="40">
        <v>300</v>
      </c>
      <c r="N24" s="41">
        <v>33</v>
      </c>
      <c r="O24" s="48"/>
      <c r="P24" s="43" t="s">
        <v>26</v>
      </c>
      <c r="Q24" s="43" t="s">
        <v>24</v>
      </c>
      <c r="R24" s="43" t="s">
        <v>24</v>
      </c>
      <c r="S24" s="43" t="s">
        <v>24</v>
      </c>
      <c r="T24" s="43" t="s">
        <v>27</v>
      </c>
    </row>
    <row r="25" s="15" customFormat="1" ht="16" customHeight="1" spans="1:20">
      <c r="A25" s="33">
        <v>22</v>
      </c>
      <c r="B25" s="34" t="s">
        <v>21</v>
      </c>
      <c r="C25" s="35" t="s">
        <v>22</v>
      </c>
      <c r="D25" s="35" t="s">
        <v>37</v>
      </c>
      <c r="E25" s="36">
        <v>1</v>
      </c>
      <c r="F25" s="37">
        <v>44409</v>
      </c>
      <c r="G25" s="38">
        <v>5737.69101797677</v>
      </c>
      <c r="H25" s="38">
        <f t="shared" si="0"/>
        <v>587.53956024082</v>
      </c>
      <c r="I25" s="38">
        <v>5150.15145773595</v>
      </c>
      <c r="J25" s="38">
        <v>5150.15145773595</v>
      </c>
      <c r="K25" s="38">
        <v>0</v>
      </c>
      <c r="L25" s="39" t="s">
        <v>24</v>
      </c>
      <c r="M25" s="40">
        <v>300</v>
      </c>
      <c r="N25" s="41">
        <v>33</v>
      </c>
      <c r="O25" s="49"/>
      <c r="P25" s="43" t="s">
        <v>26</v>
      </c>
      <c r="Q25" s="43" t="s">
        <v>24</v>
      </c>
      <c r="R25" s="43" t="s">
        <v>24</v>
      </c>
      <c r="S25" s="43" t="s">
        <v>24</v>
      </c>
      <c r="T25" s="43" t="s">
        <v>27</v>
      </c>
    </row>
    <row r="26" s="15" customFormat="1" ht="16" customHeight="1" spans="1:20">
      <c r="A26" s="33">
        <v>23</v>
      </c>
      <c r="B26" s="34" t="s">
        <v>21</v>
      </c>
      <c r="C26" s="35" t="s">
        <v>22</v>
      </c>
      <c r="D26" s="35" t="s">
        <v>38</v>
      </c>
      <c r="E26" s="36">
        <v>1</v>
      </c>
      <c r="F26" s="37">
        <v>44409</v>
      </c>
      <c r="G26" s="38">
        <v>211032.338635049</v>
      </c>
      <c r="H26" s="38">
        <f t="shared" si="0"/>
        <v>21609.711476229</v>
      </c>
      <c r="I26" s="38">
        <v>189422.62715882</v>
      </c>
      <c r="J26" s="38">
        <v>189422.62715882</v>
      </c>
      <c r="K26" s="38">
        <v>0</v>
      </c>
      <c r="L26" s="39" t="s">
        <v>24</v>
      </c>
      <c r="M26" s="40">
        <v>300</v>
      </c>
      <c r="N26" s="41">
        <v>33</v>
      </c>
      <c r="O26" s="42" t="s">
        <v>39</v>
      </c>
      <c r="P26" s="43" t="s">
        <v>26</v>
      </c>
      <c r="Q26" s="43" t="s">
        <v>24</v>
      </c>
      <c r="R26" s="43" t="s">
        <v>24</v>
      </c>
      <c r="S26" s="43" t="s">
        <v>24</v>
      </c>
      <c r="T26" s="43" t="s">
        <v>27</v>
      </c>
    </row>
    <row r="27" s="15" customFormat="1" ht="16" customHeight="1" spans="1:20">
      <c r="A27" s="33">
        <v>24</v>
      </c>
      <c r="B27" s="34" t="s">
        <v>21</v>
      </c>
      <c r="C27" s="35" t="s">
        <v>22</v>
      </c>
      <c r="D27" s="35" t="s">
        <v>40</v>
      </c>
      <c r="E27" s="36">
        <v>1</v>
      </c>
      <c r="F27" s="37">
        <v>44409</v>
      </c>
      <c r="G27" s="38">
        <v>36226.3532266116</v>
      </c>
      <c r="H27" s="38">
        <f t="shared" si="0"/>
        <v>3709.578570405</v>
      </c>
      <c r="I27" s="38">
        <v>32516.7746562066</v>
      </c>
      <c r="J27" s="38">
        <v>32516.7746562066</v>
      </c>
      <c r="K27" s="38">
        <v>0</v>
      </c>
      <c r="L27" s="39" t="s">
        <v>24</v>
      </c>
      <c r="M27" s="40">
        <v>300</v>
      </c>
      <c r="N27" s="41">
        <v>33</v>
      </c>
      <c r="O27" s="48"/>
      <c r="P27" s="43" t="s">
        <v>26</v>
      </c>
      <c r="Q27" s="43" t="s">
        <v>24</v>
      </c>
      <c r="R27" s="43" t="s">
        <v>24</v>
      </c>
      <c r="S27" s="43" t="s">
        <v>24</v>
      </c>
      <c r="T27" s="43" t="s">
        <v>27</v>
      </c>
    </row>
    <row r="28" s="15" customFormat="1" ht="16" customHeight="1" spans="1:20">
      <c r="A28" s="33">
        <v>25</v>
      </c>
      <c r="B28" s="34" t="s">
        <v>21</v>
      </c>
      <c r="C28" s="35" t="s">
        <v>22</v>
      </c>
      <c r="D28" s="35" t="s">
        <v>40</v>
      </c>
      <c r="E28" s="36">
        <v>1</v>
      </c>
      <c r="F28" s="37">
        <v>44409</v>
      </c>
      <c r="G28" s="38">
        <v>98319.2464620242</v>
      </c>
      <c r="H28" s="38">
        <f t="shared" si="0"/>
        <v>10067.8908377113</v>
      </c>
      <c r="I28" s="38">
        <v>88251.3556243129</v>
      </c>
      <c r="J28" s="38">
        <v>88251.3556243129</v>
      </c>
      <c r="K28" s="38">
        <v>0</v>
      </c>
      <c r="L28" s="39" t="s">
        <v>24</v>
      </c>
      <c r="M28" s="40">
        <v>300</v>
      </c>
      <c r="N28" s="41">
        <v>33</v>
      </c>
      <c r="O28" s="49"/>
      <c r="P28" s="43" t="s">
        <v>26</v>
      </c>
      <c r="Q28" s="43" t="s">
        <v>24</v>
      </c>
      <c r="R28" s="43" t="s">
        <v>24</v>
      </c>
      <c r="S28" s="43" t="s">
        <v>24</v>
      </c>
      <c r="T28" s="43" t="s">
        <v>27</v>
      </c>
    </row>
    <row r="29" s="15" customFormat="1" ht="22" customHeight="1" spans="1:20">
      <c r="A29" s="33">
        <v>26</v>
      </c>
      <c r="B29" s="34" t="s">
        <v>21</v>
      </c>
      <c r="C29" s="35" t="s">
        <v>22</v>
      </c>
      <c r="D29" s="35" t="s">
        <v>41</v>
      </c>
      <c r="E29" s="36">
        <v>1</v>
      </c>
      <c r="F29" s="37">
        <v>44409</v>
      </c>
      <c r="G29" s="38">
        <v>34402.7123908394</v>
      </c>
      <c r="H29" s="38">
        <f t="shared" si="0"/>
        <v>3522.837748822</v>
      </c>
      <c r="I29" s="38">
        <v>30879.8746420174</v>
      </c>
      <c r="J29" s="38">
        <v>30879.8746420174</v>
      </c>
      <c r="K29" s="38">
        <v>0</v>
      </c>
      <c r="L29" s="39" t="s">
        <v>24</v>
      </c>
      <c r="M29" s="40">
        <v>300</v>
      </c>
      <c r="N29" s="41">
        <v>33</v>
      </c>
      <c r="O29" s="50" t="s">
        <v>42</v>
      </c>
      <c r="P29" s="43" t="s">
        <v>26</v>
      </c>
      <c r="Q29" s="43" t="s">
        <v>24</v>
      </c>
      <c r="R29" s="43" t="s">
        <v>24</v>
      </c>
      <c r="S29" s="43" t="s">
        <v>24</v>
      </c>
      <c r="T29" s="43" t="s">
        <v>27</v>
      </c>
    </row>
    <row r="30" s="15" customFormat="1" ht="32" customHeight="1" spans="1:20">
      <c r="A30" s="33">
        <v>27</v>
      </c>
      <c r="B30" s="34" t="s">
        <v>21</v>
      </c>
      <c r="C30" s="35" t="s">
        <v>22</v>
      </c>
      <c r="D30" s="35" t="s">
        <v>43</v>
      </c>
      <c r="E30" s="36">
        <v>1</v>
      </c>
      <c r="F30" s="37">
        <v>44409</v>
      </c>
      <c r="G30" s="38">
        <v>20268.4223931901</v>
      </c>
      <c r="H30" s="38">
        <f t="shared" si="0"/>
        <v>2075.4864530626</v>
      </c>
      <c r="I30" s="38">
        <v>18192.9359401275</v>
      </c>
      <c r="J30" s="38">
        <v>18192.9359401275</v>
      </c>
      <c r="K30" s="38">
        <v>0</v>
      </c>
      <c r="L30" s="39" t="s">
        <v>24</v>
      </c>
      <c r="M30" s="40">
        <v>300</v>
      </c>
      <c r="N30" s="41">
        <v>33</v>
      </c>
      <c r="O30" s="51"/>
      <c r="P30" s="43" t="s">
        <v>26</v>
      </c>
      <c r="Q30" s="43" t="s">
        <v>24</v>
      </c>
      <c r="R30" s="43" t="s">
        <v>24</v>
      </c>
      <c r="S30" s="43" t="s">
        <v>24</v>
      </c>
      <c r="T30" s="43" t="s">
        <v>27</v>
      </c>
    </row>
    <row r="31" s="15" customFormat="1" ht="33" customHeight="1" spans="1:20">
      <c r="A31" s="33">
        <v>28</v>
      </c>
      <c r="B31" s="34" t="s">
        <v>21</v>
      </c>
      <c r="C31" s="35" t="s">
        <v>22</v>
      </c>
      <c r="D31" s="35" t="s">
        <v>44</v>
      </c>
      <c r="E31" s="36">
        <v>1</v>
      </c>
      <c r="F31" s="37">
        <v>44409</v>
      </c>
      <c r="G31" s="38">
        <v>367464.200602355</v>
      </c>
      <c r="H31" s="38">
        <f t="shared" si="0"/>
        <v>37628.334141681</v>
      </c>
      <c r="I31" s="38">
        <v>329835.866460674</v>
      </c>
      <c r="J31" s="52">
        <v>329835.866460674</v>
      </c>
      <c r="K31" s="38">
        <v>0</v>
      </c>
      <c r="L31" s="53" t="s">
        <v>24</v>
      </c>
      <c r="M31" s="40">
        <v>300</v>
      </c>
      <c r="N31" s="41">
        <v>33</v>
      </c>
      <c r="O31" s="54" t="s">
        <v>45</v>
      </c>
      <c r="P31" s="43" t="s">
        <v>26</v>
      </c>
      <c r="Q31" s="43" t="s">
        <v>24</v>
      </c>
      <c r="R31" s="43" t="s">
        <v>24</v>
      </c>
      <c r="S31" s="43" t="s">
        <v>24</v>
      </c>
      <c r="T31" s="43" t="s">
        <v>27</v>
      </c>
    </row>
    <row r="32" s="15" customFormat="1" ht="23.25" customHeight="1" spans="1:20">
      <c r="A32" s="55" t="s">
        <v>46</v>
      </c>
      <c r="B32" s="55"/>
      <c r="C32" s="35"/>
      <c r="D32" s="56"/>
      <c r="E32" s="36">
        <v>28</v>
      </c>
      <c r="F32" s="57"/>
      <c r="G32" s="58">
        <f t="shared" ref="G32:J32" si="1">SUM(G4:G31)</f>
        <v>33677764.2908064</v>
      </c>
      <c r="H32" s="38">
        <f t="shared" si="0"/>
        <v>3448603.06337862</v>
      </c>
      <c r="I32" s="58">
        <f t="shared" si="1"/>
        <v>30229161.2274278</v>
      </c>
      <c r="J32" s="52">
        <f t="shared" si="1"/>
        <v>30229161.2274278</v>
      </c>
      <c r="K32" s="38">
        <v>0</v>
      </c>
      <c r="L32" s="53"/>
      <c r="M32" s="59"/>
      <c r="N32" s="41"/>
      <c r="O32" s="59"/>
      <c r="P32" s="43" t="s">
        <v>26</v>
      </c>
      <c r="Q32" s="43" t="s">
        <v>24</v>
      </c>
      <c r="R32" s="43" t="s">
        <v>24</v>
      </c>
      <c r="S32" s="43" t="s">
        <v>24</v>
      </c>
      <c r="T32" s="43" t="s">
        <v>27</v>
      </c>
    </row>
    <row r="33" s="16" customFormat="1" ht="23.25" customHeight="1" spans="1:20">
      <c r="A33" s="60" t="s">
        <v>47</v>
      </c>
      <c r="B33" s="60"/>
      <c r="C33" s="61"/>
      <c r="D33" s="62"/>
      <c r="E33" s="63"/>
      <c r="F33" s="64"/>
      <c r="G33" s="60"/>
      <c r="H33" s="65"/>
      <c r="I33" s="60"/>
      <c r="J33" s="60"/>
      <c r="K33" s="65"/>
      <c r="L33" s="66"/>
      <c r="M33" s="63"/>
      <c r="N33" s="67"/>
      <c r="O33" s="63"/>
      <c r="P33" s="68"/>
      <c r="Q33" s="68"/>
      <c r="R33" s="68"/>
      <c r="S33" s="68"/>
      <c r="T33" s="68"/>
    </row>
    <row r="34" s="16" customFormat="1" ht="23.25" customHeight="1" spans="1:20">
      <c r="A34" s="60" t="s">
        <v>48</v>
      </c>
      <c r="B34" s="60"/>
      <c r="C34" s="61"/>
      <c r="D34" s="62"/>
      <c r="E34" s="63"/>
      <c r="F34" s="64"/>
      <c r="G34" s="69"/>
      <c r="H34" s="65"/>
      <c r="I34" s="69"/>
      <c r="J34" s="69"/>
      <c r="K34" s="65"/>
      <c r="L34" s="66"/>
      <c r="M34" s="63"/>
      <c r="N34" s="67"/>
      <c r="O34" s="63"/>
      <c r="P34" s="68"/>
      <c r="Q34" s="68"/>
      <c r="R34" s="68"/>
      <c r="S34" s="68"/>
      <c r="T34" s="68"/>
    </row>
    <row r="35" ht="23.25" customHeight="1"/>
    <row r="36" spans="1:20">
      <c r="G36" s="70"/>
      <c r="H36" s="70"/>
      <c r="I36" s="70"/>
      <c r="J36" s="70"/>
      <c r="K36" s="70"/>
      <c r="L36" s="70"/>
    </row>
    <row r="40" spans="1:20">
      <c r="G40" s="70"/>
    </row>
    <row r="43" spans="1:20">
      <c r="G43" s="70"/>
      <c r="H43" s="70"/>
      <c r="I43" s="70"/>
      <c r="J43" s="70"/>
      <c r="K43" s="70"/>
      <c r="L43" s="70"/>
    </row>
  </sheetData>
  <autoFilter xmlns:etc="http://www.wps.cn/officeDocument/2017/etCustomData" ref="A3:T34" etc:filterBottomFollowUsedRange="0">
    <extLst/>
  </autoFilter>
  <mergeCells count="26">
    <mergeCell ref="A1:T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O4:O9"/>
    <mergeCell ref="O10:O18"/>
    <mergeCell ref="O20:O25"/>
    <mergeCell ref="O26:O28"/>
    <mergeCell ref="O29:O30"/>
    <mergeCell ref="P2:P3"/>
    <mergeCell ref="Q2:Q3"/>
    <mergeCell ref="R2:R3"/>
    <mergeCell ref="S2:S3"/>
    <mergeCell ref="T2:T3"/>
  </mergeCells>
  <printOptions horizontalCentered="1"/>
  <pageMargins left="0.747916666666667" right="0.747916666666667" top="0.708333333333333" bottom="0.393055555555556" header="1.12152777777778" footer="0.511805555555556"/>
  <pageSetup paperSize="9" scale="68" fitToHeight="0" orientation="landscape" horizontalDpi="600"/>
  <headerFooter>
    <oddHeader>&amp;R第 &amp;P 页，共 &amp;N 页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D12" sqref="D12"/>
    </sheetView>
  </sheetViews>
  <sheetFormatPr defaultColWidth="9" defaultRowHeight="13.5" outlineLevelCol="6"/>
  <cols>
    <col min="1" max="1" width="15.875" customWidth="1"/>
    <col min="2" max="2" width="18.75" customWidth="1"/>
    <col min="3" max="3" width="14.5" customWidth="1"/>
    <col min="4" max="4" width="19.375" customWidth="1"/>
    <col min="5" max="5" width="12.5" customWidth="1"/>
    <col min="6" max="6" width="11.5" customWidth="1"/>
    <col min="7" max="7" width="11" customWidth="1"/>
  </cols>
  <sheetData>
    <row r="1" ht="35.25" customHeight="1" spans="1:7">
      <c r="A1" s="3" t="s">
        <v>49</v>
      </c>
      <c r="B1" s="3"/>
      <c r="C1" s="3"/>
      <c r="D1" s="3"/>
      <c r="E1" s="3"/>
      <c r="F1" s="3"/>
      <c r="G1" s="3"/>
    </row>
    <row r="2" s="2" customFormat="1" ht="26.25" customHeight="1" spans="1:7">
      <c r="A2" s="4" t="s">
        <v>50</v>
      </c>
      <c r="B2" s="5"/>
      <c r="C2" s="5"/>
      <c r="D2" s="5"/>
      <c r="E2" s="5"/>
      <c r="F2" s="5"/>
      <c r="G2" s="5"/>
    </row>
    <row r="3" s="2" customFormat="1" ht="23.1" customHeight="1" spans="1:7">
      <c r="A3" s="6" t="s">
        <v>51</v>
      </c>
      <c r="B3" s="7"/>
      <c r="C3" s="7"/>
      <c r="D3" s="7"/>
      <c r="E3" s="7"/>
      <c r="F3" s="7"/>
      <c r="G3" s="6"/>
    </row>
    <row r="4" s="2" customFormat="1" ht="33" customHeight="1" spans="1:7">
      <c r="A4" s="8" t="s">
        <v>52</v>
      </c>
      <c r="B4" s="9" t="s">
        <v>16</v>
      </c>
      <c r="C4" s="9" t="s">
        <v>53</v>
      </c>
      <c r="D4" s="8" t="s">
        <v>54</v>
      </c>
      <c r="E4" s="8" t="s">
        <v>55</v>
      </c>
      <c r="F4" s="9" t="s">
        <v>56</v>
      </c>
    </row>
    <row r="5" s="2" customFormat="1" ht="27.95" customHeight="1" spans="1:7">
      <c r="A5" s="10" t="s">
        <v>57</v>
      </c>
      <c r="B5" s="10" t="s">
        <v>26</v>
      </c>
      <c r="C5" s="8">
        <v>3367.78</v>
      </c>
      <c r="D5" s="11">
        <v>0</v>
      </c>
      <c r="E5" s="11">
        <v>233.45</v>
      </c>
      <c r="F5" s="11">
        <f>E5-D5</f>
        <v>233.45</v>
      </c>
    </row>
    <row r="6" s="2" customFormat="1" ht="32.1" customHeight="1" spans="1:7">
      <c r="A6" s="12" t="s">
        <v>58</v>
      </c>
      <c r="B6" s="12"/>
      <c r="C6" s="12">
        <v>3367.78</v>
      </c>
      <c r="D6" s="13">
        <f t="shared" ref="D6:F6" si="0">D5</f>
        <v>0</v>
      </c>
      <c r="E6" s="13">
        <f t="shared" si="0"/>
        <v>233.45</v>
      </c>
      <c r="F6" s="13">
        <f t="shared" si="0"/>
        <v>233.45</v>
      </c>
    </row>
    <row r="7" s="2" customFormat="1" ht="21" customHeight="1" spans="1:7">
      <c r="F7" s="14"/>
    </row>
    <row r="8" s="2" customFormat="1" ht="14" customHeight="1" spans="1:7">
      <c r="G8" s="14"/>
    </row>
    <row r="9" s="2" customFormat="1" ht="12.75"/>
    <row r="10" s="2" customFormat="1" ht="12.75"/>
    <row r="11" s="2" customFormat="1" ht="12.75"/>
    <row r="12" s="2" customFormat="1" ht="12.75"/>
    <row r="13" s="2" customFormat="1" ht="12.75"/>
    <row r="14" s="2" customFormat="1" ht="12.75"/>
    <row r="15" s="2" customFormat="1" ht="12.75"/>
  </sheetData>
  <mergeCells count="3">
    <mergeCell ref="A1:G1"/>
    <mergeCell ref="A2:G2"/>
    <mergeCell ref="A3:F3"/>
  </mergeCells>
  <printOptions horizontalCentered="1"/>
  <pageMargins left="0.748031496062992" right="0.748031496062992" top="0.984251968503937" bottom="0.984251968503937" header="0.511811023622047" footer="0.511811023622047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92:D100"/>
  <sheetViews>
    <sheetView topLeftCell="A79" workbookViewId="0">
      <selection activeCell="J95" sqref="J95"/>
    </sheetView>
  </sheetViews>
  <sheetFormatPr defaultColWidth="8.89166666666667" defaultRowHeight="13.5" outlineLevelCol="3"/>
  <cols>
    <col min="3" max="3" width="12.8916666666667"/>
    <col min="4" max="4" width="13"/>
  </cols>
  <sheetData>
    <row r="92" spans="3:4">
      <c r="C92" s="1">
        <f>49.6/12</f>
        <v>4.13333333333333</v>
      </c>
      <c r="D92">
        <v>1898</v>
      </c>
    </row>
    <row r="93" spans="3:4">
      <c r="C93" t="s">
        <v>59</v>
      </c>
      <c r="D93" s="1">
        <f>C92*拟处置资产明细清单!E19</f>
        <v>4.13333333333333</v>
      </c>
    </row>
    <row r="94" spans="3:4">
      <c r="C94" t="s">
        <v>60</v>
      </c>
      <c r="D94">
        <f>D92*D93/1000</f>
        <v>7.84506666666666</v>
      </c>
    </row>
    <row r="95" spans="3:4">
      <c r="C95" t="s">
        <v>61</v>
      </c>
      <c r="D95" s="1">
        <f>拟处置资产明细清单!E19*132/1000</f>
        <v>0.132</v>
      </c>
    </row>
    <row r="96" spans="3:4">
      <c r="C96" t="s">
        <v>62</v>
      </c>
      <c r="D96">
        <f>D95*0.5</f>
        <v>0.066</v>
      </c>
    </row>
    <row r="97" spans="3:4">
      <c r="C97" t="s">
        <v>63</v>
      </c>
      <c r="D97" t="s">
        <v>64</v>
      </c>
    </row>
    <row r="98" spans="3:4">
      <c r="C98" t="s">
        <v>65</v>
      </c>
      <c r="D98">
        <f>C92*12*D92/1000</f>
        <v>94.1408</v>
      </c>
    </row>
    <row r="99" spans="3:4">
      <c r="C99" t="s">
        <v>66</v>
      </c>
      <c r="D99">
        <f>12*132/1000*0.5</f>
        <v>0.792</v>
      </c>
    </row>
    <row r="100" spans="3:4">
      <c r="C100" t="s">
        <v>67</v>
      </c>
      <c r="D100">
        <f>拟处置资产明细清单!E19/12</f>
        <v>0.0833333333333333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拟处置资产明细清单</vt:lpstr>
      <vt:lpstr>评估汇总表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邓群贵</cp:lastModifiedBy>
  <dcterms:created xsi:type="dcterms:W3CDTF">2016-08-01T08:35:00Z</dcterms:created>
  <cp:lastPrinted>2024-01-05T09:05:00Z</cp:lastPrinted>
  <dcterms:modified xsi:type="dcterms:W3CDTF">2026-07-30T02:35:29Z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D65F9857EADD4D4D88F7ECD7298AC53E_12</vt:lpwstr>
  </property>
  <property fmtid="{D5CDD505-2E9C-101B-9397-08002B2CF9AE}" pid="4" name="CalculationRule">
    <vt:i4>0</vt:i4>
  </property>
</Properties>
</file>